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37" i="1" l="1"/>
  <c r="I33" i="1" s="1"/>
  <c r="I34" i="1" s="1"/>
  <c r="D32" i="1" l="1"/>
  <c r="E11" i="1" s="1"/>
  <c r="D41" i="1"/>
  <c r="E34" i="1"/>
  <c r="E43" i="1" l="1"/>
</calcChain>
</file>

<file path=xl/sharedStrings.xml><?xml version="1.0" encoding="utf-8"?>
<sst xmlns="http://schemas.openxmlformats.org/spreadsheetml/2006/main" count="38" uniqueCount="38">
  <si>
    <t>"Bajo protesta de decir verdad declaramos que los Estados Financieros y sus notas, son razonablemente correctos y son responsabilidad del emisor"</t>
  </si>
  <si>
    <t>(Pesos)</t>
  </si>
  <si>
    <t>Conciliación entre los Egresos Presupuestarios y los Gastos Contables</t>
  </si>
  <si>
    <r>
      <t xml:space="preserve">1.- Total de Egresos (presupuestarios) </t>
    </r>
    <r>
      <rPr>
        <sz val="9"/>
        <rFont val="Arial"/>
        <family val="2"/>
      </rPr>
      <t>(3)</t>
    </r>
  </si>
  <si>
    <r>
      <t>2.- Menos egresos presupuestarios no contables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(4)</t>
    </r>
  </si>
  <si>
    <r>
      <t>3.- Más Gastos Contables no Presupuestarios</t>
    </r>
    <r>
      <rPr>
        <sz val="9"/>
        <rFont val="Arial"/>
        <family val="2"/>
      </rPr>
      <t>(5)</t>
    </r>
  </si>
  <si>
    <r>
      <t xml:space="preserve">4.-Total de Gasto Contable (4=1-2+3) </t>
    </r>
    <r>
      <rPr>
        <sz val="9"/>
        <rFont val="Arial"/>
        <family val="2"/>
      </rPr>
      <t>(6)</t>
    </r>
  </si>
  <si>
    <t>2.1 Materias Primas y Materiales de Producción y Comercialización</t>
  </si>
  <si>
    <t>2.2 Materiales y Suministros</t>
  </si>
  <si>
    <t xml:space="preserve">2.3 Mobiliario y Equipo de Administración 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</si>
  <si>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</si>
  <si>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</si>
  <si>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</si>
  <si>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</si>
  <si>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</si>
  <si>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</si>
  <si>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</si>
  <si>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</si>
  <si>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2.20 Adeudos de Ejercicios Fiscales Anteriores (ADEFAS)</t>
  </si>
  <si>
    <t>2.21 Otros Egresos Presupuestarios no Contables</t>
  </si>
  <si>
    <t>2.12 Obra Pública en Bienes de Dominio Público</t>
  </si>
  <si>
    <t>2.13 Obra Pública en Bienes Propios</t>
  </si>
  <si>
    <t>2.14 Acciones y Participaciones de Capital</t>
  </si>
  <si>
    <t>2.15 Compra de Títulos y Valores</t>
  </si>
  <si>
    <t>2.16 Concesión de Prestamos</t>
  </si>
  <si>
    <t>2.17 Inversiones en Fideicomisos, Mandatos y Otros Análogos</t>
  </si>
  <si>
    <t>2.18 Provisiones para Contingencias y Otras Erogaciones Especiales</t>
  </si>
  <si>
    <t>2.19 Amortización de la Deuda Pública</t>
  </si>
  <si>
    <t>3.1 Estimaciones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</si>
  <si>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</si>
  <si>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</si>
  <si>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</si>
  <si>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</si>
  <si>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</si>
  <si>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Presupuestarios</t>
  </si>
  <si>
    <t>Cuenta Pública 2019</t>
  </si>
  <si>
    <t>Del 1 de Enero al 31 de Diciembre de 2019 (2)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</si>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</sst>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/>
    <xf numFmtId="0" fontId="0" fillId="0" borderId="0" xfId="0" applyProtection="1">
      <protection locked="0"/>
    </xf>
    <xf numFmtId="43" fontId="0" fillId="0" borderId="10" xfId="51" applyFont="1" applyBorder="1" applyProtection="1"/>
    <xf numFmtId="43" fontId="0" fillId="0" borderId="10" xfId="51" applyFont="1" applyBorder="1" applyProtection="1">
      <protection locked="0"/>
    </xf>
    <xf numFmtId="43" fontId="0" fillId="0" borderId="10" xfId="51" applyFont="1" applyBorder="1"/>
    <xf numFmtId="43" fontId="0" fillId="0" borderId="6" xfId="51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4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left"/>
    </xf>
    <xf numFmtId="0" fontId="0" fillId="0" borderId="2" xfId="0" applyFill="1" applyBorder="1"/>
    <xf numFmtId="43" fontId="0" fillId="0" borderId="5" xfId="51" applyFont="1" applyBorder="1"/>
    <xf numFmtId="43" fontId="0" fillId="0" borderId="3" xfId="51" applyFont="1" applyBorder="1"/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/>
    <xf numFmtId="0" fontId="8" fillId="2" borderId="0" xfId="0" applyFont="1" applyFill="1" applyBorder="1"/>
    <xf numFmtId="43" fontId="0" fillId="2" borderId="10" xfId="51" applyFont="1" applyFill="1" applyBorder="1"/>
    <xf numFmtId="43" fontId="0" fillId="2" borderId="5" xfId="51" applyFont="1" applyFill="1" applyBorder="1"/>
    <xf numFmtId="0" fontId="2" fillId="2" borderId="0" xfId="0" applyFont="1" applyFill="1" applyBorder="1"/>
    <xf numFmtId="0" fontId="8" fillId="0" borderId="4" xfId="0" applyFont="1" applyFill="1" applyBorder="1" applyAlignment="1">
      <alignment horizontal="center" vertical="top"/>
    </xf>
    <xf numFmtId="43" fontId="0" fillId="0" borderId="8" xfId="51" applyFont="1" applyBorder="1" applyProtection="1">
      <protection locked="0"/>
    </xf>
    <xf numFmtId="0" fontId="6" fillId="0" borderId="0" xfId="0" applyFont="1" applyFill="1" applyBorder="1" applyProtection="1"/>
    <xf numFmtId="0" fontId="9" fillId="0" borderId="1" xfId="0" applyFont="1" applyFill="1" applyBorder="1" applyAlignment="1">
      <alignment horizontal="center" vertical="top"/>
    </xf>
    <xf numFmtId="0" fontId="8" fillId="0" borderId="9" xfId="0" applyFont="1" applyFill="1" applyBorder="1"/>
    <xf numFmtId="0" fontId="8" fillId="0" borderId="7" xfId="0" applyFont="1" applyFill="1" applyBorder="1"/>
    <xf numFmtId="43" fontId="0" fillId="0" borderId="11" xfId="51" applyFont="1" applyBorder="1"/>
    <xf numFmtId="0" fontId="0" fillId="0" borderId="1" xfId="0" applyFill="1" applyBorder="1"/>
    <xf numFmtId="43" fontId="0" fillId="0" borderId="0" xfId="0" applyNumberFormat="1" applyProtection="1"/>
    <xf numFmtId="43" fontId="0" fillId="0" borderId="10" xfId="51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9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</cellXfs>
  <cellStyles count="110">
    <cellStyle name="=C:\WINNT\SYSTEM32\COMMAND.COM" xfId="9"/>
    <cellStyle name="Euro" xfId="10"/>
    <cellStyle name="Euro 2" xfId="11"/>
    <cellStyle name="Millares 2" xfId="12"/>
    <cellStyle name="Millares 2 2" xfId="13"/>
    <cellStyle name="Millares 2 3" xfId="7"/>
    <cellStyle name="Millares 2 3 2" xfId="42"/>
    <cellStyle name="Millares 2 4" xfId="46"/>
    <cellStyle name="Millares 2 5" xfId="47"/>
    <cellStyle name="Millares 2 7" xfId="48"/>
    <cellStyle name="Millares 3" xfId="14"/>
    <cellStyle name="Millares 3 10" xfId="106"/>
    <cellStyle name="Millares 3 2" xfId="5"/>
    <cellStyle name="Millares 3 2 2" xfId="49"/>
    <cellStyle name="Millares 3 2 3" xfId="15"/>
    <cellStyle name="Millares 3 3" xfId="50"/>
    <cellStyle name="Millares 3 4" xfId="51"/>
    <cellStyle name="Millares 4" xfId="16"/>
    <cellStyle name="Millares 5" xfId="8"/>
    <cellStyle name="Millares 8" xfId="52"/>
    <cellStyle name="Moneda 2" xfId="17"/>
    <cellStyle name="Moneda 3" xfId="18"/>
    <cellStyle name="Moneda 4" xfId="19"/>
    <cellStyle name="Normal" xfId="0" builtinId="0"/>
    <cellStyle name="Normal 1" xfId="20"/>
    <cellStyle name="Normal 10" xfId="21"/>
    <cellStyle name="Normal 10 10 2" xfId="53"/>
    <cellStyle name="Normal 10 2" xfId="54"/>
    <cellStyle name="Normal 11" xfId="22"/>
    <cellStyle name="Normal 11 10" xfId="55"/>
    <cellStyle name="Normal 11 10 2" xfId="56"/>
    <cellStyle name="Normal 11 2 2" xfId="57"/>
    <cellStyle name="Normal 11_FOMATO INVENTARIOS ENTREGA-RECEPCION 2009" xfId="58"/>
    <cellStyle name="Normal 12" xfId="2"/>
    <cellStyle name="Normal 12 4" xfId="59"/>
    <cellStyle name="Normal 13" xfId="3"/>
    <cellStyle name="Normal 13 10" xfId="60"/>
    <cellStyle name="Normal 13 2" xfId="61"/>
    <cellStyle name="Normal 13 3" xfId="62"/>
    <cellStyle name="Normal 14" xfId="41"/>
    <cellStyle name="Normal 14 2" xfId="63"/>
    <cellStyle name="Normal 15" xfId="64"/>
    <cellStyle name="Normal 16" xfId="65"/>
    <cellStyle name="Normal 16 2" xfId="66"/>
    <cellStyle name="Normal 16 3" xfId="67"/>
    <cellStyle name="Normal 17" xfId="68"/>
    <cellStyle name="Normal 18" xfId="69"/>
    <cellStyle name="Normal 19 2" xfId="70"/>
    <cellStyle name="Normal 19 3" xfId="71"/>
    <cellStyle name="Normal 19 3 3" xfId="72"/>
    <cellStyle name="Normal 2" xfId="23"/>
    <cellStyle name="Normal 2 10" xfId="73"/>
    <cellStyle name="Normal 2 11" xfId="74"/>
    <cellStyle name="Normal 2 12" xfId="75"/>
    <cellStyle name="Normal 2 13" xfId="76"/>
    <cellStyle name="Normal 2 14" xfId="77"/>
    <cellStyle name="Normal 2 2" xfId="24"/>
    <cellStyle name="Normal 2 2 2" xfId="25"/>
    <cellStyle name="Normal 2 23 2" xfId="78"/>
    <cellStyle name="Normal 2 27" xfId="79"/>
    <cellStyle name="Normal 2 3" xfId="26"/>
    <cellStyle name="Normal 2 3 2" xfId="27"/>
    <cellStyle name="Normal 2 3 3" xfId="28"/>
    <cellStyle name="Normal 2 4" xfId="1"/>
    <cellStyle name="Normal 2 5" xfId="80"/>
    <cellStyle name="Normal 2 6" xfId="81"/>
    <cellStyle name="Normal 2 7" xfId="82"/>
    <cellStyle name="Normal 2 8" xfId="83"/>
    <cellStyle name="Normal 2 9" xfId="84"/>
    <cellStyle name="Normal 2_cuentaPublica2013" xfId="85"/>
    <cellStyle name="Normal 20" xfId="86"/>
    <cellStyle name="Normal 21" xfId="87"/>
    <cellStyle name="Normal 22" xfId="88"/>
    <cellStyle name="Normal 26" xfId="89"/>
    <cellStyle name="Normal 3" xfId="29"/>
    <cellStyle name="Normal 3 2" xfId="43"/>
    <cellStyle name="Normal 3 2 2" xfId="105"/>
    <cellStyle name="Normal 3 3 4" xfId="90"/>
    <cellStyle name="Normal 4" xfId="30"/>
    <cellStyle name="Normal 4 10" xfId="91"/>
    <cellStyle name="Normal 4 2" xfId="31"/>
    <cellStyle name="Normal 4 2 2" xfId="32"/>
    <cellStyle name="Normal 4 2 3" xfId="33"/>
    <cellStyle name="Normal 4 2 4" xfId="34"/>
    <cellStyle name="Normal 4 3" xfId="45"/>
    <cellStyle name="Normal 4_cuentaPublica2013" xfId="92"/>
    <cellStyle name="Normal 5" xfId="35"/>
    <cellStyle name="Normal 5 2" xfId="93"/>
    <cellStyle name="Normal 6" xfId="36"/>
    <cellStyle name="Normal 6 10 2" xfId="94"/>
    <cellStyle name="Normal 6 2" xfId="4"/>
    <cellStyle name="Normal 6 3" xfId="95"/>
    <cellStyle name="Normal 6 4" xfId="96"/>
    <cellStyle name="Normal 66 2" xfId="107"/>
    <cellStyle name="Normal 7" xfId="37"/>
    <cellStyle name="Normal 7 2" xfId="44"/>
    <cellStyle name="Normal 7 3" xfId="97"/>
    <cellStyle name="Normal 7 4" xfId="108"/>
    <cellStyle name="Normal 70" xfId="109"/>
    <cellStyle name="Normal 8" xfId="38"/>
    <cellStyle name="Normal 8 2" xfId="98"/>
    <cellStyle name="Normal 9" xfId="39"/>
    <cellStyle name="Normal 9 2" xfId="99"/>
    <cellStyle name="Porcentaje 2" xfId="6"/>
    <cellStyle name="Porcentaje 3" xfId="100"/>
    <cellStyle name="Porcentual 2" xfId="40"/>
    <cellStyle name="Porcentual 2 2" xfId="101"/>
    <cellStyle name="Porcentual 2 3" xfId="102"/>
    <cellStyle name="Porcentual 2 4" xfId="103"/>
    <cellStyle name="Porcentual 8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66674</xdr:rowOff>
    </xdr:from>
    <xdr:to>
      <xdr:col>2</xdr:col>
      <xdr:colOff>714375</xdr:colOff>
      <xdr:row>4</xdr:row>
      <xdr:rowOff>110584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66699"/>
          <a:ext cx="742950" cy="73923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2382</xdr:colOff>
      <xdr:row>51</xdr:row>
      <xdr:rowOff>142875</xdr:rowOff>
    </xdr:to>
    <xdr:grpSp>
      <xdr:nvGrpSpPr>
        <xdr:cNvPr id="8" name="Group 19">
          <a:extLst>
            <a:ext uri="{FF2B5EF4-FFF2-40B4-BE49-F238E27FC236}">
              <a16:creationId xmlns:a16="http://schemas.microsoft.com/office/drawing/2014/main" xmlns="" id="{2A9EEFE4-9FA1-4A98-91B1-FFB6467D74B0}"/>
            </a:ext>
          </a:extLst>
        </xdr:cNvPr>
        <xdr:cNvGrpSpPr>
          <a:grpSpLocks/>
        </xdr:cNvGrpSpPr>
      </xdr:nvGrpSpPr>
      <xdr:grpSpPr bwMode="auto">
        <a:xfrm>
          <a:off x="266700" y="9715500"/>
          <a:ext cx="9346407" cy="333375"/>
          <a:chOff x="4" y="778"/>
          <a:chExt cx="1165" cy="27"/>
        </a:xfrm>
      </xdr:grpSpPr>
      <xdr:sp macro="" textlink="">
        <xdr:nvSpPr>
          <xdr:cNvPr id="9" name="Text Box 7">
            <a:extLst>
              <a:ext uri="{FF2B5EF4-FFF2-40B4-BE49-F238E27FC236}">
                <a16:creationId xmlns:a16="http://schemas.microsoft.com/office/drawing/2014/main" xmlns="" id="{454D9C8D-E581-4CAA-81A3-87145B02E4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(7)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xmlns="" id="{053F88B6-DB5A-44BA-AE3F-282F595B02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1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(7)</a:t>
            </a:r>
          </a:p>
        </xdr:txBody>
      </xdr:sp>
      <xdr:sp macro="" textlink="">
        <xdr:nvSpPr>
          <xdr:cNvPr id="11" name="Text Box 9">
            <a:extLst>
              <a:ext uri="{FF2B5EF4-FFF2-40B4-BE49-F238E27FC236}">
                <a16:creationId xmlns:a16="http://schemas.microsoft.com/office/drawing/2014/main" xmlns="" id="{891C9CBE-36A8-4E59-90DA-2A91DC384B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(7)</a:t>
            </a:r>
          </a:p>
        </xdr:txBody>
      </xdr:sp>
      <xdr:sp macro="" textlink="">
        <xdr:nvSpPr>
          <xdr:cNvPr id="12" name="Text Box 10">
            <a:extLst>
              <a:ext uri="{FF2B5EF4-FFF2-40B4-BE49-F238E27FC236}">
                <a16:creationId xmlns:a16="http://schemas.microsoft.com/office/drawing/2014/main" xmlns="" id="{B72B4D4B-D9A2-4534-8276-4D138A44A7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1" y="781"/>
            <a:ext cx="31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TESORERA(7)</a:t>
            </a:r>
          </a:p>
        </xdr:txBody>
      </xdr:sp>
    </xdr:grpSp>
    <xdr:clientData/>
  </xdr:twoCellAnchor>
  <xdr:twoCellAnchor>
    <xdr:from>
      <xdr:col>2</xdr:col>
      <xdr:colOff>1066800</xdr:colOff>
      <xdr:row>1</xdr:row>
      <xdr:rowOff>104775</xdr:rowOff>
    </xdr:from>
    <xdr:to>
      <xdr:col>4</xdr:col>
      <xdr:colOff>2076450</xdr:colOff>
      <xdr:row>4</xdr:row>
      <xdr:rowOff>123825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F3787439-DFFC-4920-90AA-CC9B7A7FD8AF}"/>
            </a:ext>
          </a:extLst>
        </xdr:cNvPr>
        <xdr:cNvSpPr/>
      </xdr:nvSpPr>
      <xdr:spPr>
        <a:xfrm>
          <a:off x="1333500" y="304800"/>
          <a:ext cx="8172450" cy="7143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53"/>
  <sheetViews>
    <sheetView tabSelected="1" workbookViewId="0"/>
  </sheetViews>
  <sheetFormatPr baseColWidth="10" defaultRowHeight="15" x14ac:dyDescent="0.25"/>
  <cols>
    <col min="1" max="1" width="1.28515625" style="1" customWidth="1"/>
    <col min="2" max="2" width="2.7109375" style="1" customWidth="1"/>
    <col min="3" max="3" width="74.7109375" style="1" customWidth="1"/>
    <col min="4" max="5" width="32.7109375" style="1" customWidth="1"/>
    <col min="6" max="7" width="11.42578125" style="1"/>
    <col min="8" max="11" width="15.7109375" style="1" hidden="1" customWidth="1"/>
    <col min="12" max="16384" width="11.42578125" style="1"/>
  </cols>
  <sheetData>
    <row r="1" spans="1:11" ht="15.75" thickBot="1" x14ac:dyDescent="0.3">
      <c r="A1" s="2"/>
      <c r="B1" s="9"/>
      <c r="C1" s="9"/>
      <c r="D1" s="9"/>
      <c r="E1" s="10"/>
    </row>
    <row r="2" spans="1:11" ht="18.75" thickTop="1" x14ac:dyDescent="0.25">
      <c r="A2" s="2"/>
      <c r="B2" s="40" t="s">
        <v>35</v>
      </c>
      <c r="C2" s="41"/>
      <c r="D2" s="41"/>
      <c r="E2" s="42"/>
    </row>
    <row r="3" spans="1:11" ht="18" x14ac:dyDescent="0.25">
      <c r="A3" s="2"/>
      <c r="B3" s="43" t="s">
        <v>2</v>
      </c>
      <c r="C3" s="44"/>
      <c r="D3" s="44"/>
      <c r="E3" s="45"/>
    </row>
    <row r="4" spans="1:11" ht="18" x14ac:dyDescent="0.25">
      <c r="A4" s="2"/>
      <c r="B4" s="46"/>
      <c r="C4" s="47"/>
      <c r="D4" s="47"/>
      <c r="E4" s="48"/>
    </row>
    <row r="5" spans="1:11" x14ac:dyDescent="0.25">
      <c r="A5" s="2"/>
      <c r="B5" s="49" t="s">
        <v>1</v>
      </c>
      <c r="C5" s="50"/>
      <c r="D5" s="50"/>
      <c r="E5" s="51"/>
    </row>
    <row r="6" spans="1:11" x14ac:dyDescent="0.25">
      <c r="A6" s="2"/>
      <c r="B6" s="28"/>
      <c r="C6" s="22" t="s">
        <v>37</v>
      </c>
      <c r="D6" s="52" t="s">
        <v>36</v>
      </c>
      <c r="E6" s="53"/>
    </row>
    <row r="7" spans="1:11" ht="15.75" thickBot="1" x14ac:dyDescent="0.3">
      <c r="A7" s="2"/>
      <c r="B7" s="31"/>
      <c r="C7" s="11"/>
      <c r="D7" s="11"/>
      <c r="E7" s="12"/>
    </row>
    <row r="8" spans="1:11" ht="16.5" thickTop="1" thickBot="1" x14ac:dyDescent="0.3">
      <c r="A8" s="2"/>
      <c r="B8" s="3"/>
      <c r="C8" s="3"/>
      <c r="D8" s="3"/>
      <c r="E8" s="3"/>
    </row>
    <row r="9" spans="1:11" ht="15.75" thickTop="1" x14ac:dyDescent="0.25">
      <c r="A9" s="2"/>
      <c r="B9" s="32" t="s">
        <v>3</v>
      </c>
      <c r="C9" s="33"/>
      <c r="D9" s="34"/>
      <c r="E9" s="29">
        <v>252445819.46000001</v>
      </c>
    </row>
    <row r="10" spans="1:11" x14ac:dyDescent="0.25">
      <c r="A10" s="2"/>
      <c r="B10" s="13"/>
      <c r="C10" s="14"/>
      <c r="D10" s="7"/>
      <c r="E10" s="20"/>
    </row>
    <row r="11" spans="1:11" x14ac:dyDescent="0.25">
      <c r="A11" s="2"/>
      <c r="B11" s="23" t="s">
        <v>4</v>
      </c>
      <c r="C11" s="24"/>
      <c r="D11" s="25"/>
      <c r="E11" s="26">
        <f>SUM(D12:D32)</f>
        <v>20848906.410000004</v>
      </c>
      <c r="H11" s="36"/>
    </row>
    <row r="12" spans="1:11" s="2" customFormat="1" x14ac:dyDescent="0.25">
      <c r="B12" s="15"/>
      <c r="C12" s="16" t="s">
        <v>7</v>
      </c>
      <c r="D12" s="37">
        <f>IF((H12-I12)&lt;=0,0,(H12-I12))</f>
        <v>0</v>
      </c>
      <c r="E12" s="26"/>
      <c r="H12" s="36">
        <v>0</v>
      </c>
      <c r="I12" s="2">
        <v>0</v>
      </c>
      <c r="J12" s="36">
        <f>H12-I12</f>
        <v>0</v>
      </c>
      <c r="K12" s="36">
        <f>I12-H12</f>
        <v>0</v>
      </c>
    </row>
    <row r="13" spans="1:11" s="2" customFormat="1" x14ac:dyDescent="0.25">
      <c r="B13" s="15"/>
      <c r="C13" s="16" t="s">
        <v>8</v>
      </c>
      <c r="D13" s="37">
        <f t="shared" ref="D13:D31" si="0">IF((H13-I13)&lt;=0,0,(H13-I13))</f>
        <v>0</v>
      </c>
      <c r="E13" s="26"/>
      <c r="H13" s="36">
        <v>15179601.390000001</v>
      </c>
      <c r="I13" s="2">
        <v>15179601.390000001</v>
      </c>
      <c r="J13" s="36">
        <f t="shared" ref="J13:J31" si="1">H13-I13</f>
        <v>0</v>
      </c>
      <c r="K13" s="36">
        <f t="shared" ref="K13:K31" si="2">I13-H13</f>
        <v>0</v>
      </c>
    </row>
    <row r="14" spans="1:11" x14ac:dyDescent="0.25">
      <c r="A14" s="2"/>
      <c r="B14" s="15"/>
      <c r="C14" s="16" t="s">
        <v>9</v>
      </c>
      <c r="D14" s="37">
        <f t="shared" si="0"/>
        <v>0</v>
      </c>
      <c r="E14" s="26"/>
      <c r="J14" s="36">
        <f t="shared" si="1"/>
        <v>0</v>
      </c>
      <c r="K14" s="36">
        <f t="shared" si="2"/>
        <v>0</v>
      </c>
    </row>
    <row r="15" spans="1:11" x14ac:dyDescent="0.25">
      <c r="A15" s="2"/>
      <c r="B15" s="15"/>
      <c r="C15" s="16" t="s">
        <v>10</v>
      </c>
      <c r="D15" s="37">
        <f t="shared" si="0"/>
        <v>50993.78</v>
      </c>
      <c r="E15" s="26"/>
      <c r="H15" s="1">
        <v>60350.01</v>
      </c>
      <c r="I15" s="1">
        <v>9356.23</v>
      </c>
      <c r="J15" s="36">
        <f t="shared" si="1"/>
        <v>50993.78</v>
      </c>
      <c r="K15" s="36">
        <f t="shared" si="2"/>
        <v>-50993.78</v>
      </c>
    </row>
    <row r="16" spans="1:11" x14ac:dyDescent="0.25">
      <c r="A16" s="2"/>
      <c r="B16" s="15"/>
      <c r="C16" s="16" t="s">
        <v>11</v>
      </c>
      <c r="D16" s="37">
        <f t="shared" si="0"/>
        <v>51483.670000000006</v>
      </c>
      <c r="E16" s="26"/>
      <c r="H16" s="1">
        <v>52002.8</v>
      </c>
      <c r="I16" s="1">
        <v>519.13</v>
      </c>
      <c r="J16" s="36">
        <f t="shared" si="1"/>
        <v>51483.670000000006</v>
      </c>
      <c r="K16" s="36">
        <f t="shared" si="2"/>
        <v>-51483.670000000006</v>
      </c>
    </row>
    <row r="17" spans="1:11" x14ac:dyDescent="0.25">
      <c r="A17" s="2"/>
      <c r="B17" s="15"/>
      <c r="C17" s="16" t="s">
        <v>12</v>
      </c>
      <c r="D17" s="37">
        <f t="shared" si="0"/>
        <v>0</v>
      </c>
      <c r="E17" s="26"/>
      <c r="H17" s="1">
        <v>2685152</v>
      </c>
      <c r="I17" s="1">
        <v>3686994.28</v>
      </c>
      <c r="J17" s="36">
        <f t="shared" si="1"/>
        <v>-1001842.2799999998</v>
      </c>
      <c r="K17" s="36">
        <f t="shared" si="2"/>
        <v>1001842.2799999998</v>
      </c>
    </row>
    <row r="18" spans="1:11" x14ac:dyDescent="0.25">
      <c r="A18" s="2"/>
      <c r="B18" s="15"/>
      <c r="C18" s="16" t="s">
        <v>13</v>
      </c>
      <c r="D18" s="37">
        <f t="shared" si="0"/>
        <v>0</v>
      </c>
      <c r="E18" s="26"/>
      <c r="H18" s="1">
        <v>0</v>
      </c>
      <c r="I18" s="1">
        <v>47433</v>
      </c>
      <c r="J18" s="36">
        <f t="shared" si="1"/>
        <v>-47433</v>
      </c>
      <c r="K18" s="36">
        <f t="shared" si="2"/>
        <v>47433</v>
      </c>
    </row>
    <row r="19" spans="1:11" x14ac:dyDescent="0.25">
      <c r="A19" s="2"/>
      <c r="B19" s="17"/>
      <c r="C19" s="16" t="s">
        <v>14</v>
      </c>
      <c r="D19" s="37">
        <f t="shared" si="0"/>
        <v>0</v>
      </c>
      <c r="E19" s="26"/>
      <c r="H19" s="1">
        <v>77995.97</v>
      </c>
      <c r="I19" s="1">
        <v>619084.91</v>
      </c>
      <c r="J19" s="36">
        <f t="shared" si="1"/>
        <v>-541088.94000000006</v>
      </c>
      <c r="K19" s="36">
        <f t="shared" si="2"/>
        <v>541088.94000000006</v>
      </c>
    </row>
    <row r="20" spans="1:11" x14ac:dyDescent="0.25">
      <c r="A20" s="2"/>
      <c r="B20" s="17"/>
      <c r="C20" s="16" t="s">
        <v>15</v>
      </c>
      <c r="D20" s="37">
        <f t="shared" si="0"/>
        <v>0</v>
      </c>
      <c r="E20" s="26"/>
      <c r="H20" s="1">
        <v>0</v>
      </c>
      <c r="I20" s="1">
        <v>0</v>
      </c>
      <c r="J20" s="36">
        <f t="shared" si="1"/>
        <v>0</v>
      </c>
      <c r="K20" s="36">
        <f t="shared" si="2"/>
        <v>0</v>
      </c>
    </row>
    <row r="21" spans="1:11" x14ac:dyDescent="0.25">
      <c r="A21" s="2"/>
      <c r="B21" s="17"/>
      <c r="C21" s="16" t="s">
        <v>16</v>
      </c>
      <c r="D21" s="37">
        <f t="shared" si="0"/>
        <v>0</v>
      </c>
      <c r="E21" s="26"/>
      <c r="H21" s="1">
        <v>0</v>
      </c>
      <c r="I21" s="1">
        <v>407692.51</v>
      </c>
      <c r="J21" s="36">
        <f t="shared" si="1"/>
        <v>-407692.51</v>
      </c>
      <c r="K21" s="36">
        <f t="shared" si="2"/>
        <v>407692.51</v>
      </c>
    </row>
    <row r="22" spans="1:11" x14ac:dyDescent="0.25">
      <c r="A22" s="2"/>
      <c r="B22" s="17"/>
      <c r="C22" s="16" t="s">
        <v>17</v>
      </c>
      <c r="D22" s="37">
        <f t="shared" si="0"/>
        <v>0</v>
      </c>
      <c r="E22" s="26"/>
      <c r="H22" s="1">
        <v>0</v>
      </c>
      <c r="I22" s="1">
        <v>0</v>
      </c>
      <c r="J22" s="36">
        <f t="shared" si="1"/>
        <v>0</v>
      </c>
      <c r="K22" s="36">
        <f t="shared" si="2"/>
        <v>0</v>
      </c>
    </row>
    <row r="23" spans="1:11" x14ac:dyDescent="0.25">
      <c r="A23" s="2"/>
      <c r="B23" s="17"/>
      <c r="C23" s="38" t="s">
        <v>20</v>
      </c>
      <c r="D23" s="37">
        <f t="shared" si="0"/>
        <v>9940963.1799999997</v>
      </c>
      <c r="E23" s="26"/>
      <c r="H23" s="1">
        <v>58344009.259999998</v>
      </c>
      <c r="I23" s="1">
        <v>48403046.079999998</v>
      </c>
      <c r="J23" s="36">
        <f t="shared" si="1"/>
        <v>9940963.1799999997</v>
      </c>
      <c r="K23" s="36">
        <f t="shared" si="2"/>
        <v>-9940963.1799999997</v>
      </c>
    </row>
    <row r="24" spans="1:11" x14ac:dyDescent="0.25">
      <c r="A24" s="2"/>
      <c r="B24" s="17"/>
      <c r="C24" s="38" t="s">
        <v>21</v>
      </c>
      <c r="D24" s="37">
        <f t="shared" si="0"/>
        <v>0</v>
      </c>
      <c r="E24" s="26"/>
      <c r="H24" s="1">
        <v>0</v>
      </c>
      <c r="I24" s="1">
        <v>0</v>
      </c>
      <c r="J24" s="36">
        <f t="shared" si="1"/>
        <v>0</v>
      </c>
      <c r="K24" s="36">
        <f t="shared" si="2"/>
        <v>0</v>
      </c>
    </row>
    <row r="25" spans="1:11" x14ac:dyDescent="0.25">
      <c r="A25" s="2"/>
      <c r="B25" s="17"/>
      <c r="C25" s="38" t="s">
        <v>22</v>
      </c>
      <c r="D25" s="37">
        <f t="shared" si="0"/>
        <v>0</v>
      </c>
      <c r="E25" s="26"/>
      <c r="H25" s="1">
        <v>0</v>
      </c>
      <c r="J25" s="36">
        <f t="shared" si="1"/>
        <v>0</v>
      </c>
      <c r="K25" s="36">
        <f t="shared" si="2"/>
        <v>0</v>
      </c>
    </row>
    <row r="26" spans="1:11" x14ac:dyDescent="0.25">
      <c r="A26" s="2"/>
      <c r="B26" s="17"/>
      <c r="C26" s="38" t="s">
        <v>23</v>
      </c>
      <c r="D26" s="37">
        <f t="shared" si="0"/>
        <v>0</v>
      </c>
      <c r="E26" s="26"/>
      <c r="H26" s="1">
        <v>0</v>
      </c>
      <c r="J26" s="36">
        <f t="shared" si="1"/>
        <v>0</v>
      </c>
      <c r="K26" s="36">
        <f t="shared" si="2"/>
        <v>0</v>
      </c>
    </row>
    <row r="27" spans="1:11" x14ac:dyDescent="0.25">
      <c r="A27" s="2"/>
      <c r="B27" s="17"/>
      <c r="C27" s="38" t="s">
        <v>24</v>
      </c>
      <c r="D27" s="37">
        <f t="shared" si="0"/>
        <v>0</v>
      </c>
      <c r="E27" s="26"/>
      <c r="H27" s="1">
        <v>0</v>
      </c>
      <c r="J27" s="36">
        <f t="shared" si="1"/>
        <v>0</v>
      </c>
      <c r="K27" s="36">
        <f t="shared" si="2"/>
        <v>0</v>
      </c>
    </row>
    <row r="28" spans="1:11" x14ac:dyDescent="0.25">
      <c r="A28" s="2"/>
      <c r="B28" s="17"/>
      <c r="C28" s="38" t="s">
        <v>25</v>
      </c>
      <c r="D28" s="37">
        <f t="shared" si="0"/>
        <v>0</v>
      </c>
      <c r="E28" s="26"/>
      <c r="H28" s="1">
        <v>0</v>
      </c>
      <c r="J28" s="36">
        <f t="shared" si="1"/>
        <v>0</v>
      </c>
      <c r="K28" s="36">
        <f t="shared" si="2"/>
        <v>0</v>
      </c>
    </row>
    <row r="29" spans="1:11" x14ac:dyDescent="0.25">
      <c r="A29" s="2"/>
      <c r="B29" s="17"/>
      <c r="C29" s="38" t="s">
        <v>26</v>
      </c>
      <c r="D29" s="37">
        <f t="shared" si="0"/>
        <v>0</v>
      </c>
      <c r="E29" s="26"/>
      <c r="H29" s="1">
        <v>0</v>
      </c>
      <c r="J29" s="36">
        <f t="shared" si="1"/>
        <v>0</v>
      </c>
      <c r="K29" s="36">
        <f t="shared" si="2"/>
        <v>0</v>
      </c>
    </row>
    <row r="30" spans="1:11" x14ac:dyDescent="0.25">
      <c r="A30" s="2"/>
      <c r="B30" s="17"/>
      <c r="C30" s="38" t="s">
        <v>27</v>
      </c>
      <c r="D30" s="37">
        <f t="shared" si="0"/>
        <v>0</v>
      </c>
      <c r="E30" s="26"/>
      <c r="H30" s="1">
        <v>0</v>
      </c>
      <c r="I30" s="1">
        <v>0</v>
      </c>
      <c r="J30" s="36">
        <f t="shared" si="1"/>
        <v>0</v>
      </c>
      <c r="K30" s="36">
        <f t="shared" si="2"/>
        <v>0</v>
      </c>
    </row>
    <row r="31" spans="1:11" s="2" customFormat="1" x14ac:dyDescent="0.25">
      <c r="B31" s="17"/>
      <c r="C31" s="38" t="s">
        <v>18</v>
      </c>
      <c r="D31" s="37">
        <f t="shared" si="0"/>
        <v>11409628.689999999</v>
      </c>
      <c r="E31" s="26"/>
      <c r="H31" s="2">
        <v>11953364.029999999</v>
      </c>
      <c r="I31" s="2">
        <v>543735.34</v>
      </c>
      <c r="J31" s="36">
        <f t="shared" si="1"/>
        <v>11409628.689999999</v>
      </c>
      <c r="K31" s="36">
        <f t="shared" si="2"/>
        <v>-11409628.689999999</v>
      </c>
    </row>
    <row r="32" spans="1:11" s="2" customFormat="1" x14ac:dyDescent="0.25">
      <c r="B32" s="17"/>
      <c r="C32" s="38" t="s">
        <v>19</v>
      </c>
      <c r="D32" s="6">
        <f>IF(I34&lt;=0,I34,0)*1</f>
        <v>-604162.90999999642</v>
      </c>
      <c r="E32" s="26"/>
      <c r="I32" s="2">
        <v>232386643.96000001</v>
      </c>
    </row>
    <row r="33" spans="1:9" x14ac:dyDescent="0.25">
      <c r="A33" s="2"/>
      <c r="B33" s="17"/>
      <c r="C33" s="16"/>
      <c r="D33" s="5"/>
      <c r="E33" s="26"/>
      <c r="I33" s="36">
        <f>E9-SUM(D12:D31)+SUM(D35:D39)</f>
        <v>232990806.87</v>
      </c>
    </row>
    <row r="34" spans="1:9" x14ac:dyDescent="0.25">
      <c r="A34" s="2"/>
      <c r="B34" s="23" t="s">
        <v>5</v>
      </c>
      <c r="C34" s="27"/>
      <c r="D34" s="25"/>
      <c r="E34" s="26">
        <f>SUM(D35:D41)</f>
        <v>1998056.7299999997</v>
      </c>
      <c r="I34" s="36">
        <f>I32-I33</f>
        <v>-604162.90999999642</v>
      </c>
    </row>
    <row r="35" spans="1:9" x14ac:dyDescent="0.25">
      <c r="A35" s="2"/>
      <c r="B35" s="15"/>
      <c r="C35" s="38" t="s">
        <v>28</v>
      </c>
      <c r="D35" s="37">
        <f t="shared" ref="D35" si="3">IF((H35-I35)&lt;=0,0,(H35-I35))</f>
        <v>0</v>
      </c>
      <c r="E35" s="26"/>
    </row>
    <row r="36" spans="1:9" x14ac:dyDescent="0.25">
      <c r="A36" s="2"/>
      <c r="B36" s="15"/>
      <c r="C36" s="38" t="s">
        <v>29</v>
      </c>
      <c r="D36" s="6">
        <v>0</v>
      </c>
      <c r="E36" s="26"/>
      <c r="H36" s="1">
        <v>0</v>
      </c>
    </row>
    <row r="37" spans="1:9" x14ac:dyDescent="0.25">
      <c r="A37" s="2"/>
      <c r="B37" s="17"/>
      <c r="C37" s="38" t="s">
        <v>30</v>
      </c>
      <c r="D37" s="6">
        <f>IF(D14=0,K14,0)+IF(D15=0,K15,0)+IF(D16=0,K16,0)+IF(D17=0,K17,0)+IF(D18=0,K18,0)+IF(D19=0,K19,0)+IF(D20=0,K20,0)+IF(D21=0,K21,0)+IF(D22=0,K22,0)</f>
        <v>1998056.7299999997</v>
      </c>
      <c r="E37" s="26"/>
    </row>
    <row r="38" spans="1:9" x14ac:dyDescent="0.25">
      <c r="A38" s="2"/>
      <c r="B38" s="17"/>
      <c r="C38" s="38" t="s">
        <v>31</v>
      </c>
      <c r="D38" s="6">
        <v>0</v>
      </c>
      <c r="E38" s="26"/>
    </row>
    <row r="39" spans="1:9" x14ac:dyDescent="0.25">
      <c r="A39" s="2"/>
      <c r="B39" s="17"/>
      <c r="C39" s="38" t="s">
        <v>32</v>
      </c>
      <c r="D39" s="6">
        <v>0</v>
      </c>
      <c r="E39" s="26"/>
    </row>
    <row r="40" spans="1:9" x14ac:dyDescent="0.25">
      <c r="A40" s="2"/>
      <c r="B40" s="17"/>
      <c r="C40" s="38" t="s">
        <v>33</v>
      </c>
      <c r="D40" s="6">
        <v>0</v>
      </c>
      <c r="E40" s="26"/>
    </row>
    <row r="41" spans="1:9" x14ac:dyDescent="0.25">
      <c r="A41" s="2"/>
      <c r="B41" s="18"/>
      <c r="C41" s="39" t="s">
        <v>34</v>
      </c>
      <c r="D41" s="6">
        <f>IF(I34&lt;=0,0,I34)</f>
        <v>0</v>
      </c>
      <c r="E41" s="26"/>
      <c r="H41" s="1">
        <v>0</v>
      </c>
      <c r="I41" s="1">
        <v>0</v>
      </c>
    </row>
    <row r="42" spans="1:9" x14ac:dyDescent="0.25">
      <c r="A42" s="2"/>
      <c r="B42" s="17"/>
      <c r="C42" s="16"/>
      <c r="D42" s="7"/>
      <c r="E42" s="26"/>
    </row>
    <row r="43" spans="1:9" x14ac:dyDescent="0.25">
      <c r="A43" s="2"/>
      <c r="B43" s="23" t="s">
        <v>6</v>
      </c>
      <c r="C43" s="24"/>
      <c r="D43" s="25"/>
      <c r="E43" s="26">
        <f>E9-E11+E34</f>
        <v>233594969.78</v>
      </c>
      <c r="H43" s="36"/>
    </row>
    <row r="44" spans="1:9" ht="15.75" thickBot="1" x14ac:dyDescent="0.3">
      <c r="A44" s="2"/>
      <c r="B44" s="35"/>
      <c r="C44" s="19"/>
      <c r="D44" s="8"/>
      <c r="E44" s="21"/>
    </row>
    <row r="45" spans="1:9" ht="15.75" thickTop="1" x14ac:dyDescent="0.25">
      <c r="A45" s="2"/>
      <c r="B45" s="3"/>
      <c r="C45" s="3"/>
      <c r="D45" s="3"/>
      <c r="E45" s="3"/>
      <c r="H45" s="2"/>
    </row>
    <row r="46" spans="1:9" x14ac:dyDescent="0.25">
      <c r="A46" s="2"/>
      <c r="B46" s="3"/>
      <c r="C46" s="30" t="s">
        <v>0</v>
      </c>
      <c r="D46" s="3"/>
      <c r="E46" s="3"/>
    </row>
    <row r="47" spans="1:9" s="2" customFormat="1" x14ac:dyDescent="0.25">
      <c r="B47" s="3"/>
      <c r="C47" s="30"/>
      <c r="D47" s="3"/>
      <c r="E47" s="3"/>
      <c r="H47" s="36"/>
    </row>
    <row r="48" spans="1:9" s="2" customFormat="1" x14ac:dyDescent="0.25">
      <c r="B48" s="3"/>
      <c r="C48" s="30"/>
      <c r="D48" s="3"/>
      <c r="E48" s="3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4"/>
      <c r="C50" s="4"/>
      <c r="D50" s="4"/>
      <c r="E50" s="4"/>
    </row>
    <row r="51" spans="1:5" x14ac:dyDescent="0.25">
      <c r="A51" s="2"/>
      <c r="B51" s="4"/>
      <c r="C51" s="4"/>
      <c r="D51" s="4"/>
      <c r="E51" s="4"/>
    </row>
    <row r="52" spans="1:5" x14ac:dyDescent="0.25">
      <c r="A52" s="2"/>
      <c r="B52" s="4"/>
      <c r="C52" s="4"/>
      <c r="D52" s="4"/>
      <c r="E52" s="4"/>
    </row>
    <row r="53" spans="1:5" x14ac:dyDescent="0.25">
      <c r="A53" s="2"/>
      <c r="B53" s="4"/>
      <c r="C53" s="4"/>
      <c r="D53" s="4"/>
      <c r="E53" s="4"/>
    </row>
  </sheetData>
  <mergeCells count="5">
    <mergeCell ref="B2:E2"/>
    <mergeCell ref="B3:E3"/>
    <mergeCell ref="B4:E4"/>
    <mergeCell ref="B5:E5"/>
    <mergeCell ref="D6:E6"/>
  </mergeCells>
  <printOptions horizontalCentered="1"/>
  <pageMargins left="0.51181102362204722" right="0.51181102362204722" top="0.55118110236220474" bottom="0.55118110236220474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2020-03-09T19:58:38Z</cp:lastPrinted>
  <dcterms:created xsi:type="dcterms:W3CDTF">2018-03-07T05:27:47Z</dcterms:created>
  <dcterms:modified xsi:type="dcterms:W3CDTF">2020-03-13T21:33:09Z</dcterms:modified>
</cp:coreProperties>
</file>